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71" windowWidth="15480" windowHeight="10050" activeTab="0"/>
  </bookViews>
  <sheets>
    <sheet name="Hoja1" sheetId="1" r:id="rId1"/>
  </sheets>
  <definedNames>
    <definedName name="_xlnm.Print_Area" localSheetId="0">'Hoja1'!$A$1:$F$92</definedName>
  </definedNames>
  <calcPr fullCalcOnLoad="1"/>
</workbook>
</file>

<file path=xl/sharedStrings.xml><?xml version="1.0" encoding="utf-8"?>
<sst xmlns="http://schemas.openxmlformats.org/spreadsheetml/2006/main" count="142" uniqueCount="86">
  <si>
    <t>UNICAUCA</t>
  </si>
  <si>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</si>
  <si>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</si>
  <si>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</si>
  <si>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</si>
  <si>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</si>
  <si>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 xml:space="preserve"> Valor Parcial </t>
  </si>
  <si>
    <t>PRELIMINARES</t>
  </si>
  <si>
    <t>UN</t>
  </si>
  <si>
    <t>M2</t>
  </si>
  <si>
    <t>ML</t>
  </si>
  <si>
    <t>INSTALACIONES ELECTRICAS</t>
  </si>
  <si>
    <t>SALIDA PARA ILUMINACIÓN QUE INCLUYE: , CONDUCTORES TIPO CABLE</t>
  </si>
  <si>
    <t>SALIDA PARA TOMA CORRIENTES SERVICIO NORMAL QUE INCLUYE: TUBO</t>
  </si>
  <si>
    <t>INSTALACIONES HIDROSANITARIAS</t>
  </si>
  <si>
    <t>INSTALACION DE PISOS Y ENCHAPES</t>
  </si>
  <si>
    <t>VARIOS</t>
  </si>
  <si>
    <t>M3</t>
  </si>
  <si>
    <t>COSTO DIRECTO</t>
  </si>
  <si>
    <t>COSTO TOTAL</t>
  </si>
  <si>
    <t>SUBTOTAL</t>
  </si>
  <si>
    <t>ARQ. DIEGO ANDRES CASTRO  GARCIA</t>
  </si>
  <si>
    <t>COORDINADOR</t>
  </si>
  <si>
    <t>INGENIERO CONTRATISTA</t>
  </si>
  <si>
    <t>UNIDAD DE DESARROLLO DE INFRAESTRUCTURA</t>
  </si>
  <si>
    <t xml:space="preserve"> UNIDAD DE DESARROLLO DE INFRAESTRUCTURA</t>
  </si>
  <si>
    <t>CENTELSA / CECSA Nº 12 AWG T, CAJA DE PASO, TUBERIA 1/2"</t>
  </si>
  <si>
    <t>CONDUIT PVC 1/2 (3/4 DONDE SE NECESITE), TOMA CTE LEVITON, CAJA 2*4"</t>
  </si>
  <si>
    <t>COSTO INDIRECTO (A.I.U. = 25.0%)</t>
  </si>
  <si>
    <t>KG</t>
  </si>
  <si>
    <t>LOCALIZACION Y REPLANTEO</t>
  </si>
  <si>
    <t>SUMINISTRO E INSTALACION DE TUBERIA SANITARIA DE 4" INC ACCESORIOS</t>
  </si>
  <si>
    <t>SUMINISTRO E INSTALACION DE TUBERIA SANITARIA DE 2" INC ACCESORIOS</t>
  </si>
  <si>
    <t>SUMINISTRO E INSTALACION DE PUNTOS SANITARIO DE D=4"</t>
  </si>
  <si>
    <t>SUMINISTRO E INSTALACION DE PUNTOS SANITARIO DE D=2"</t>
  </si>
  <si>
    <t>IVA  16% SOBRE UTILIDAD</t>
  </si>
  <si>
    <t>RETIRO DE ESCOMBROS  DE MATERIAL SOBRANTE.</t>
  </si>
  <si>
    <t>CONSTRUCCION DE MURO SOGA EN LADRILLO COMUN PEGA MORTERO 1:4</t>
  </si>
  <si>
    <t>SUMINISTRO E INSTALACION  DE  ACOMETIDA CONDUIT PVC D=1" CON 4 HILOS No 6 THHN/THWN-2 90ªC</t>
  </si>
  <si>
    <t>SUMINISTRO E INSTALACION DE  RED  ELECTRICA  CONDUIT  PVC D=3/4" No 8 CON 5 HILOS</t>
  </si>
  <si>
    <t>SUMINISTRO E INSTALACION DE TUBERIA DE  DRENAJE PVC D=4"</t>
  </si>
  <si>
    <t>MEJORAMIENTO  DE  TERRENO  DE PRESTAMO CON TIERRA AMARILLA,  QUE CUMPLA  LA RESISTENCIA A LA COMPRESION DE AL MENOS DE 0,9 KG/CMS, EN CAPAS DE 20CMS</t>
  </si>
  <si>
    <t>SUMINISTRO E INSTALACION  DE  CAJA METALICA  DE BREAKER TRIFASICA C/P DE 300A PARA  12 CIRCUITOS</t>
  </si>
  <si>
    <t xml:space="preserve">CONSTRUCCION PISO PRIMARIO EN CONCRETO 3000 PSI REFORZADO  MALLA 15*15 CM 4.5MM, F'C 17.5 E= 8 cm </t>
  </si>
  <si>
    <t>MAMPOSTERIA Y REPELLOS</t>
  </si>
  <si>
    <t>REPELLO IMPERMEABILIZADO DE MUROS  MORTERO 1:3</t>
  </si>
  <si>
    <t>CIMENTACION Y ESTRUCTURAS  DE CONCRETO</t>
  </si>
  <si>
    <t>CONSTRUCCION DE UN CAMPAMENTO DE  24M2 MUROS EN EN MADERA  TECHO EN ZINC ESTRUCTURA EN GUADUA</t>
  </si>
  <si>
    <t>CONSTRUCCION DE CERRAMIENTO PROVISIONAL EN TELA DE  YUTE  Y GUADUA H=1.80MTS</t>
  </si>
  <si>
    <t>TALA Y Y CORTE DE   DE  ARBOLES PARA DEPOSITARLA EN SITIO</t>
  </si>
  <si>
    <t>VIGAS DE  ENTREPISO EN CONCRETO PREMEZCLADO  BOMBEADO DE 3000 PSI, INCLUYE FORMALETA N + 8,0 MTS</t>
  </si>
  <si>
    <t>SUMINISTRO E INSTALACION DE TUBERIA PRESION D=3/4"RDE 21 INC ACCESORIOS</t>
  </si>
  <si>
    <t xml:space="preserve">SUMINISTRO E INSTALACION DE TUBERIA ALCANTARILLADO UM PVC DE 6" </t>
  </si>
  <si>
    <t xml:space="preserve">SUMINISTRO E INSTALACION DE TUBERIA ALCANTARILLADO  UM PVC DE 8" </t>
  </si>
  <si>
    <t xml:space="preserve">SUMINISTRO E INSTALACION DE TUBERIA ALCANTARILLADO UM PVC DE 12" </t>
  </si>
  <si>
    <t xml:space="preserve">SUMINISTRO E INSTALACION DE TUBERIA ALCANTARILLADO UM PVC DE 16" </t>
  </si>
  <si>
    <t>EXCAVACION EN MATERIAL COMUN INCLUYE ACARREO</t>
  </si>
  <si>
    <t>DEMOLICION DE  CAJAS DE INSPECCION EN LADRILLO INCLUYE ACARREO</t>
  </si>
  <si>
    <t>EXCAVACION   A MANO EN MATERIAL COMUN INCLUYE ACARREO</t>
  </si>
  <si>
    <t>VIGA DE CIMENTACION   40*45 CM EN CONCRETO PREMEZCLADO DE 3000 PSI Y FORMALETA EN MADERA</t>
  </si>
  <si>
    <t>VIGA DE CIMENTACION  EN T INVERTIDA EN CONCRETO PREMEZCLADO DE 3000 PSI Y FORMALETA EN MADERA, SEGÚN DISEÑO.</t>
  </si>
  <si>
    <t>EXCAVACION MANUAL INCLUYE ACARREO</t>
  </si>
  <si>
    <t>SUMINISTRO E INSTALACION DE GEOTEXTIL NO TEJIDO 1600</t>
  </si>
  <si>
    <t>SUMINISTRO E INSTALACION DE FILTRO EN GRAVA 1"</t>
  </si>
  <si>
    <t>CONSTRUCCION DE CAJA EN CONCRETO DE 3000 PSI DE 60*60, INCLUYE TAPA REFORZADA Y FORMALETA</t>
  </si>
  <si>
    <t>CONSTRUCCION DE CAJA EN CONCRETO DE 3000 PSI DE 100*100, INCLUYE TAPA REFORZADA Y FORMALETA</t>
  </si>
  <si>
    <t>HIERRO  DE  REFUERZO PDR-60 CORRUGADO PARA ESTRUCTURAS,  INCLUYE EL CORTE, FIGURADO Y AMARRADO</t>
  </si>
  <si>
    <t>SOLADOS EN CONCRETO POBRE 17.5 MPA PARA CIMENTACION, ESPESOR 5 CM</t>
  </si>
  <si>
    <t>ZAPATA DE CIMENTACION (Z) CONCRETO PREMEZCLADO DE 3000 PSI Y FORMALETA EN MADERA</t>
  </si>
  <si>
    <t>COLUMNETAS DE  15*30 CM EN CONCRETO PREMEZCLADO DE 3000 PSI Y FORMALETA EN MADERA HASTA N  +4,0 MTS</t>
  </si>
  <si>
    <t>COLUMNAS  DE  40*40 CM EN CONCRETO PREMEZCLADO DE 3000 PSI Y FORMALETA EN MADERA  HASTA N +4,0 MTS</t>
  </si>
  <si>
    <t>VIGAS DE  ENTREPISO EN CONCRETO PREMEZCLADO  BOMBEADO DE 3000 PSI, INCLUYE FORMALETA . N + 4,0 MTS</t>
  </si>
  <si>
    <t>CONSTRUCCION DE LOSA ALIGERADA EN CONCRETO PREMEZCLADO BOMBEADO DE 3000 PSI DE H=40CM, CON CASETON   FORRADO, PARA EVITAR DESPERDICIO, DE ANCHO APROXIMADO 60 CM, INCLUYE CONCRETO DE NERVIOS DE 12CMS* 35 CMS, N+ 4,0MTS</t>
  </si>
  <si>
    <t>CONSTRUCCION DE LOSA ALIGERADA EN CONCRETO PREMEZCLADO BOMBEADO DE 3000 PSI DE H=40CM, CON CASETON   FORRADO, PARA EVITAR DESPERDICIO, DE ANCHO APROXIMADO 60 CM, INCLUYE CONCRETO DE NERVIOS DE 12CMS* 35 CMS, N+ 8,0MTS</t>
  </si>
  <si>
    <t>COLUMNAS  DE  40*40 CM EN CONCRETO PREMEZCLADO DE 3000 PSI  INCLUYE FORMALETA EN MADERA  ENTRE +N 4,0 MTS A  N +12,0 MTS</t>
  </si>
  <si>
    <t>VIGAS DE  CUBIERTA EN CONCRETO PREMEZCLADO  BOMBEADO DE 3000 PSI, INCLUYE FORMALETA N + 12,0 MTS</t>
  </si>
  <si>
    <t>SUMINISTRO E INSTALACION DE PUNTOS HIDRAULICOS DE D=3/4"</t>
  </si>
  <si>
    <t>CONSTRUCCION DE RECAMARA EN TIPO B CONCRETO DE 3000 PSI  D=1.50MTS, INCLUYE TAPA REFORZADA Y FORMALETA</t>
  </si>
  <si>
    <r>
      <t xml:space="preserve">                       </t>
    </r>
    <r>
      <rPr>
        <b/>
        <i/>
        <sz val="8"/>
        <color indexed="8"/>
        <rFont val="Arial"/>
        <family val="2"/>
      </rPr>
      <t>UNIVERSIDAD DEL CAUCA</t>
    </r>
  </si>
  <si>
    <t xml:space="preserve">                             VICERRECTORIA ADMINISTRATIVA</t>
  </si>
  <si>
    <t xml:space="preserve">                             DIRECCION ADMINISTRATIVA Y DE SERVICIOS</t>
  </si>
  <si>
    <t xml:space="preserve">                             UNIDAD DE DESARROLLO DE INFRAESTRUCTURA</t>
  </si>
  <si>
    <t>DE LA UNIVERSIDAD DEL CAUCA PRIMERA ETAPA.</t>
  </si>
  <si>
    <t xml:space="preserve">OBRAS DE CONSTRUCCION DEL EDIFICIO DE LA DIVISION  DE  TECNOLOGIAS DE LA INFORMACION Y  LA TELECOMUNICACION </t>
  </si>
  <si>
    <t>REINEL MOSQUERA FERNANDEZ</t>
  </si>
  <si>
    <t>PRESUPUESTO OFICIAL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</si>
</sst>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  <numFmt numFmtId="166" formatCode="&quot;$&quot;\ #,##0.00"/>
    <numFmt numFmtId="167" formatCode="&quot;$&quot;\ #,##0.0"/>
    <numFmt numFmtId="168" formatCode="&quot;$&quot;\ #,##0"/>
    <numFmt numFmtId="169" formatCode="&quot;$&quot;#,##0.00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right"/>
    </xf>
    <xf numFmtId="168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168" fontId="42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right"/>
    </xf>
    <xf numFmtId="168" fontId="41" fillId="0" borderId="11" xfId="0" applyNumberFormat="1" applyFont="1" applyBorder="1" applyAlignment="1">
      <alignment horizontal="right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>
      <alignment horizontal="right"/>
    </xf>
    <xf numFmtId="168" fontId="41" fillId="0" borderId="12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68" fontId="41" fillId="0" borderId="0" xfId="0" applyNumberFormat="1" applyFont="1" applyBorder="1" applyAlignment="1">
      <alignment horizontal="right"/>
    </xf>
    <xf numFmtId="0" fontId="41" fillId="0" borderId="13" xfId="0" applyFont="1" applyBorder="1" applyAlignment="1">
      <alignment horizontal="left"/>
    </xf>
    <xf numFmtId="168" fontId="41" fillId="0" borderId="13" xfId="0" applyNumberFormat="1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168" fontId="41" fillId="0" borderId="14" xfId="0" applyNumberFormat="1" applyFont="1" applyBorder="1" applyAlignment="1">
      <alignment horizontal="right"/>
    </xf>
    <xf numFmtId="168" fontId="41" fillId="0" borderId="15" xfId="0" applyNumberFormat="1" applyFont="1" applyBorder="1" applyAlignment="1">
      <alignment horizontal="right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2" fontId="43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168" fontId="42" fillId="0" borderId="12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168" fontId="41" fillId="0" borderId="16" xfId="0" applyNumberFormat="1" applyFont="1" applyBorder="1" applyAlignment="1">
      <alignment horizontal="right"/>
    </xf>
    <xf numFmtId="168" fontId="41" fillId="0" borderId="17" xfId="0" applyNumberFormat="1" applyFont="1" applyBorder="1" applyAlignment="1">
      <alignment horizontal="right"/>
    </xf>
    <xf numFmtId="0" fontId="41" fillId="0" borderId="18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19" xfId="0" applyFont="1" applyBorder="1" applyAlignment="1">
      <alignment horizontal="right"/>
    </xf>
    <xf numFmtId="168" fontId="41" fillId="0" borderId="19" xfId="0" applyNumberFormat="1" applyFont="1" applyBorder="1" applyAlignment="1">
      <alignment horizontal="right"/>
    </xf>
    <xf numFmtId="168" fontId="42" fillId="0" borderId="20" xfId="0" applyNumberFormat="1" applyFont="1" applyBorder="1" applyAlignment="1">
      <alignment horizontal="right"/>
    </xf>
    <xf numFmtId="0" fontId="42" fillId="0" borderId="16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2" fillId="0" borderId="18" xfId="0" applyFont="1" applyBorder="1" applyAlignment="1">
      <alignment/>
    </xf>
    <xf numFmtId="168" fontId="41" fillId="0" borderId="18" xfId="0" applyNumberFormat="1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18" xfId="0" applyFont="1" applyBorder="1" applyAlignment="1">
      <alignment horizontal="right"/>
    </xf>
    <xf numFmtId="168" fontId="42" fillId="0" borderId="11" xfId="0" applyNumberFormat="1" applyFont="1" applyBorder="1" applyAlignment="1">
      <alignment horizontal="right"/>
    </xf>
    <xf numFmtId="168" fontId="42" fillId="0" borderId="18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wrapText="1"/>
    </xf>
    <xf numFmtId="168" fontId="41" fillId="0" borderId="21" xfId="0" applyNumberFormat="1" applyFont="1" applyBorder="1" applyAlignment="1">
      <alignment horizontal="right"/>
    </xf>
    <xf numFmtId="0" fontId="41" fillId="0" borderId="18" xfId="0" applyFont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1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5" fillId="0" borderId="17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168" fontId="5" fillId="0" borderId="23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8" xfId="0" applyFont="1" applyBorder="1" applyAlignment="1">
      <alignment horizontal="left"/>
    </xf>
    <xf numFmtId="168" fontId="42" fillId="0" borderId="18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27" xfId="0" applyFont="1" applyBorder="1" applyAlignment="1">
      <alignment horizontal="right"/>
    </xf>
    <xf numFmtId="168" fontId="41" fillId="0" borderId="28" xfId="0" applyNumberFormat="1" applyFont="1" applyBorder="1" applyAlignment="1">
      <alignment horizontal="right"/>
    </xf>
    <xf numFmtId="168" fontId="41" fillId="0" borderId="2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right"/>
    </xf>
    <xf numFmtId="2" fontId="41" fillId="0" borderId="18" xfId="0" applyNumberFormat="1" applyFont="1" applyBorder="1" applyAlignment="1">
      <alignment/>
    </xf>
    <xf numFmtId="2" fontId="41" fillId="0" borderId="18" xfId="0" applyNumberFormat="1" applyFont="1" applyBorder="1" applyAlignment="1">
      <alignment horizontal="right"/>
    </xf>
    <xf numFmtId="0" fontId="41" fillId="0" borderId="17" xfId="0" applyFont="1" applyBorder="1" applyAlignment="1">
      <alignment horizontal="left"/>
    </xf>
    <xf numFmtId="168" fontId="41" fillId="0" borderId="30" xfId="0" applyNumberFormat="1" applyFont="1" applyBorder="1" applyAlignment="1">
      <alignment horizontal="right"/>
    </xf>
    <xf numFmtId="168" fontId="41" fillId="0" borderId="0" xfId="0" applyNumberFormat="1" applyFont="1" applyAlignment="1">
      <alignment/>
    </xf>
    <xf numFmtId="0" fontId="42" fillId="0" borderId="15" xfId="0" applyFont="1" applyBorder="1" applyAlignment="1">
      <alignment horizontal="left"/>
    </xf>
    <xf numFmtId="0" fontId="41" fillId="0" borderId="18" xfId="0" applyFont="1" applyFill="1" applyBorder="1" applyAlignment="1">
      <alignment horizontal="center"/>
    </xf>
    <xf numFmtId="0" fontId="41" fillId="0" borderId="3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5" xfId="0" applyFont="1" applyBorder="1" applyAlignment="1">
      <alignment horizontal="right"/>
    </xf>
    <xf numFmtId="0" fontId="44" fillId="0" borderId="25" xfId="0" applyFont="1" applyBorder="1" applyAlignment="1">
      <alignment horizontal="right"/>
    </xf>
    <xf numFmtId="0" fontId="41" fillId="0" borderId="12" xfId="0" applyFont="1" applyFill="1" applyBorder="1" applyAlignment="1">
      <alignment horizontal="center"/>
    </xf>
    <xf numFmtId="0" fontId="42" fillId="0" borderId="3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609600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zoomScalePageLayoutView="0" workbookViewId="0" topLeftCell="A1">
      <selection activeCell="G14" sqref="G14:H14"/>
    </sheetView>
  </sheetViews>
  <sheetFormatPr defaultColWidth="11.421875" defaultRowHeight="15"/>
  <cols>
    <col min="1" max="1" width="6.140625" style="1" bestFit="1" customWidth="1"/>
    <col min="2" max="2" width="56.8515625" style="1" customWidth="1"/>
    <col min="3" max="3" width="5.00390625" style="1" customWidth="1"/>
    <col min="4" max="4" width="6.421875" style="1" customWidth="1"/>
    <col min="5" max="5" width="11.140625" style="1" customWidth="1"/>
    <col min="6" max="6" width="11.00390625" style="1" customWidth="1"/>
    <col min="7" max="7" width="11.421875" style="1" customWidth="1"/>
    <col min="8" max="8" width="12.57421875" style="1" bestFit="1" customWidth="1"/>
    <col min="9" max="16384" width="11.421875" style="1" customWidth="1"/>
  </cols>
  <sheetData>
    <row r="1" spans="1:6" ht="11.25">
      <c r="A1" s="89"/>
      <c r="B1" s="90"/>
      <c r="C1" s="90"/>
      <c r="D1" s="90"/>
      <c r="E1" s="90"/>
      <c r="F1" s="91"/>
    </row>
    <row r="2" spans="1:6" ht="11.25">
      <c r="A2" s="92"/>
      <c r="B2" s="93"/>
      <c r="C2" s="93"/>
      <c r="D2" s="93"/>
      <c r="E2" s="93"/>
      <c r="F2" s="94" t="s">
        <v>78</v>
      </c>
    </row>
    <row r="3" spans="1:6" ht="11.25">
      <c r="A3" s="92"/>
      <c r="B3" s="93"/>
      <c r="C3" s="93"/>
      <c r="D3" s="93"/>
      <c r="E3" s="93"/>
      <c r="F3" s="95" t="s">
        <v>79</v>
      </c>
    </row>
    <row r="4" spans="1:6" ht="11.25">
      <c r="A4" s="92"/>
      <c r="B4" s="93"/>
      <c r="C4" s="93"/>
      <c r="D4" s="93"/>
      <c r="E4" s="93"/>
      <c r="F4" s="95" t="s">
        <v>80</v>
      </c>
    </row>
    <row r="5" spans="1:6" ht="11.25">
      <c r="A5" s="92"/>
      <c r="B5" s="93"/>
      <c r="C5" s="93"/>
      <c r="D5" s="93"/>
      <c r="E5" s="93"/>
      <c r="F5" s="95" t="s">
        <v>81</v>
      </c>
    </row>
    <row r="6" spans="1:6" ht="15" customHeight="1">
      <c r="A6" s="106" t="s">
        <v>85</v>
      </c>
      <c r="B6" s="107"/>
      <c r="C6" s="107"/>
      <c r="D6" s="107"/>
      <c r="E6" s="107"/>
      <c r="F6" s="108"/>
    </row>
    <row r="7" spans="1:6" ht="11.25">
      <c r="A7" s="97" t="s">
        <v>83</v>
      </c>
      <c r="B7" s="98"/>
      <c r="C7" s="98"/>
      <c r="D7" s="98"/>
      <c r="E7" s="98"/>
      <c r="F7" s="99"/>
    </row>
    <row r="8" spans="1:6" ht="11.25">
      <c r="A8" s="100" t="s">
        <v>82</v>
      </c>
      <c r="B8" s="101"/>
      <c r="C8" s="101"/>
      <c r="D8" s="101"/>
      <c r="E8" s="101"/>
      <c r="F8" s="102"/>
    </row>
    <row r="9" spans="1:6" ht="11.25">
      <c r="A9" s="103" t="s">
        <v>0</v>
      </c>
      <c r="B9" s="104"/>
      <c r="C9" s="104"/>
      <c r="D9" s="104"/>
      <c r="E9" s="104"/>
      <c r="F9" s="105"/>
    </row>
    <row r="10" spans="1:6" ht="11.25">
      <c r="A10" s="96" t="s">
        <v>1</v>
      </c>
      <c r="B10" s="96" t="s">
        <v>2</v>
      </c>
      <c r="C10" s="96" t="s">
        <v>3</v>
      </c>
      <c r="D10" s="96" t="s">
        <v>4</v>
      </c>
      <c r="E10" s="96" t="s">
        <v>5</v>
      </c>
      <c r="F10" s="96" t="s">
        <v>6</v>
      </c>
    </row>
    <row r="11" spans="1:6" ht="11.25">
      <c r="A11" s="5">
        <v>1</v>
      </c>
      <c r="B11" s="5" t="s">
        <v>7</v>
      </c>
      <c r="C11" s="2"/>
      <c r="D11" s="3"/>
      <c r="E11" s="3"/>
      <c r="F11" s="3"/>
    </row>
    <row r="12" spans="1:6" ht="11.25">
      <c r="A12" s="3">
        <f>A11+0.01</f>
        <v>1.01</v>
      </c>
      <c r="B12" s="2" t="s">
        <v>30</v>
      </c>
      <c r="C12" s="2" t="s">
        <v>9</v>
      </c>
      <c r="D12" s="3">
        <v>1200</v>
      </c>
      <c r="E12" s="4">
        <v>1800</v>
      </c>
      <c r="F12" s="4">
        <f aca="true" t="shared" si="0" ref="F12:F18">D12*E12</f>
        <v>2160000</v>
      </c>
    </row>
    <row r="13" spans="1:6" ht="22.5">
      <c r="A13" s="3">
        <f aca="true" t="shared" si="1" ref="A13:A18">A12+0.01</f>
        <v>1.02</v>
      </c>
      <c r="B13" s="53" t="s">
        <v>47</v>
      </c>
      <c r="C13" s="2" t="s">
        <v>8</v>
      </c>
      <c r="D13" s="3">
        <v>1</v>
      </c>
      <c r="E13" s="4">
        <v>1500000</v>
      </c>
      <c r="F13" s="4">
        <f t="shared" si="0"/>
        <v>1500000</v>
      </c>
    </row>
    <row r="14" spans="1:6" ht="11.25">
      <c r="A14" s="3">
        <f t="shared" si="1"/>
        <v>1.03</v>
      </c>
      <c r="B14" s="33" t="s">
        <v>57</v>
      </c>
      <c r="C14" s="2" t="s">
        <v>8</v>
      </c>
      <c r="D14" s="3">
        <v>4</v>
      </c>
      <c r="E14" s="4">
        <v>50000</v>
      </c>
      <c r="F14" s="4">
        <f t="shared" si="0"/>
        <v>200000</v>
      </c>
    </row>
    <row r="15" spans="1:6" ht="11.25">
      <c r="A15" s="3">
        <f t="shared" si="1"/>
        <v>1.04</v>
      </c>
      <c r="B15" s="33" t="s">
        <v>49</v>
      </c>
      <c r="C15" s="2" t="s">
        <v>8</v>
      </c>
      <c r="D15" s="3">
        <v>3</v>
      </c>
      <c r="E15" s="4">
        <v>1500000</v>
      </c>
      <c r="F15" s="4">
        <f t="shared" si="0"/>
        <v>4500000</v>
      </c>
    </row>
    <row r="16" spans="1:6" ht="22.5">
      <c r="A16" s="3">
        <f t="shared" si="1"/>
        <v>1.05</v>
      </c>
      <c r="B16" s="53" t="s">
        <v>48</v>
      </c>
      <c r="C16" s="2" t="s">
        <v>10</v>
      </c>
      <c r="D16" s="3">
        <v>100</v>
      </c>
      <c r="E16" s="4">
        <v>7978</v>
      </c>
      <c r="F16" s="4">
        <f t="shared" si="0"/>
        <v>797800</v>
      </c>
    </row>
    <row r="17" spans="1:6" ht="11.25">
      <c r="A17" s="3">
        <f t="shared" si="1"/>
        <v>1.06</v>
      </c>
      <c r="B17" s="8" t="s">
        <v>56</v>
      </c>
      <c r="C17" s="8" t="s">
        <v>17</v>
      </c>
      <c r="D17" s="9">
        <v>470</v>
      </c>
      <c r="E17" s="4">
        <v>12000</v>
      </c>
      <c r="F17" s="4">
        <f t="shared" si="0"/>
        <v>5640000</v>
      </c>
    </row>
    <row r="18" spans="1:6" ht="33.75">
      <c r="A18" s="3">
        <f t="shared" si="1"/>
        <v>1.07</v>
      </c>
      <c r="B18" s="80" t="s">
        <v>41</v>
      </c>
      <c r="C18" s="35" t="s">
        <v>17</v>
      </c>
      <c r="D18" s="81">
        <v>470</v>
      </c>
      <c r="E18" s="79">
        <v>25000</v>
      </c>
      <c r="F18" s="4">
        <f t="shared" si="0"/>
        <v>11750000</v>
      </c>
    </row>
    <row r="19" spans="1:6" ht="11.25">
      <c r="A19" s="11"/>
      <c r="B19" s="28" t="s">
        <v>20</v>
      </c>
      <c r="C19" s="11"/>
      <c r="D19" s="12"/>
      <c r="E19" s="13"/>
      <c r="F19" s="29">
        <f>SUM(F12:F18)</f>
        <v>26547800</v>
      </c>
    </row>
    <row r="20" spans="1:6" ht="11.25">
      <c r="A20" s="41">
        <v>2</v>
      </c>
      <c r="B20" s="41" t="s">
        <v>46</v>
      </c>
      <c r="C20" s="33"/>
      <c r="D20" s="33"/>
      <c r="E20" s="33"/>
      <c r="F20" s="33"/>
    </row>
    <row r="21" spans="1:6" ht="11.25">
      <c r="A21" s="33">
        <f>A20+0.01</f>
        <v>2.01</v>
      </c>
      <c r="B21" s="33" t="s">
        <v>58</v>
      </c>
      <c r="C21" s="33" t="s">
        <v>17</v>
      </c>
      <c r="D21" s="33">
        <v>328</v>
      </c>
      <c r="E21" s="42">
        <v>12000</v>
      </c>
      <c r="F21" s="42">
        <f aca="true" t="shared" si="2" ref="F21:F30">D21*E21</f>
        <v>3936000</v>
      </c>
    </row>
    <row r="22" spans="1:6" ht="22.5">
      <c r="A22" s="33">
        <f>A21+0.01</f>
        <v>2.0199999999999996</v>
      </c>
      <c r="B22" s="50" t="s">
        <v>66</v>
      </c>
      <c r="C22" s="47" t="s">
        <v>29</v>
      </c>
      <c r="D22" s="47">
        <v>51000</v>
      </c>
      <c r="E22" s="42">
        <v>3196</v>
      </c>
      <c r="F22" s="42">
        <f t="shared" si="2"/>
        <v>162996000</v>
      </c>
    </row>
    <row r="23" spans="1:6" ht="22.5">
      <c r="A23" s="33">
        <f aca="true" t="shared" si="3" ref="A23:A34">A22+0.01</f>
        <v>2.0299999999999994</v>
      </c>
      <c r="B23" s="48" t="s">
        <v>67</v>
      </c>
      <c r="C23" s="33" t="s">
        <v>17</v>
      </c>
      <c r="D23" s="33">
        <v>23</v>
      </c>
      <c r="E23" s="42">
        <v>414000</v>
      </c>
      <c r="F23" s="42">
        <f t="shared" si="2"/>
        <v>9522000</v>
      </c>
    </row>
    <row r="24" spans="1:6" ht="22.5">
      <c r="A24" s="33">
        <f t="shared" si="3"/>
        <v>2.039999999999999</v>
      </c>
      <c r="B24" s="48" t="s">
        <v>68</v>
      </c>
      <c r="C24" s="33" t="s">
        <v>17</v>
      </c>
      <c r="D24" s="33">
        <v>124</v>
      </c>
      <c r="E24" s="42">
        <v>560000</v>
      </c>
      <c r="F24" s="42">
        <f t="shared" si="2"/>
        <v>69440000</v>
      </c>
    </row>
    <row r="25" spans="1:6" ht="22.5">
      <c r="A25" s="33">
        <f t="shared" si="3"/>
        <v>2.049999999999999</v>
      </c>
      <c r="B25" s="48" t="s">
        <v>59</v>
      </c>
      <c r="C25" s="33" t="s">
        <v>17</v>
      </c>
      <c r="D25" s="33">
        <v>28</v>
      </c>
      <c r="E25" s="17">
        <v>540000</v>
      </c>
      <c r="F25" s="20">
        <f t="shared" si="2"/>
        <v>15120000</v>
      </c>
    </row>
    <row r="26" spans="1:6" ht="22.5">
      <c r="A26" s="33">
        <f t="shared" si="3"/>
        <v>2.0599999999999987</v>
      </c>
      <c r="B26" s="48" t="s">
        <v>60</v>
      </c>
      <c r="C26" s="33" t="s">
        <v>17</v>
      </c>
      <c r="D26" s="33">
        <v>10</v>
      </c>
      <c r="E26" s="17">
        <v>545000</v>
      </c>
      <c r="F26" s="20">
        <f>D26*E26</f>
        <v>5450000</v>
      </c>
    </row>
    <row r="27" spans="1:6" ht="22.5">
      <c r="A27" s="33">
        <f t="shared" si="3"/>
        <v>2.0699999999999985</v>
      </c>
      <c r="B27" s="48" t="s">
        <v>69</v>
      </c>
      <c r="C27" s="33" t="s">
        <v>17</v>
      </c>
      <c r="D27" s="33">
        <v>6</v>
      </c>
      <c r="E27" s="20">
        <v>530000</v>
      </c>
      <c r="F27" s="42">
        <f>D27*E27</f>
        <v>3180000</v>
      </c>
    </row>
    <row r="28" spans="1:6" ht="22.5">
      <c r="A28" s="33">
        <f t="shared" si="3"/>
        <v>2.0799999999999983</v>
      </c>
      <c r="B28" s="48" t="s">
        <v>70</v>
      </c>
      <c r="C28" s="33" t="s">
        <v>17</v>
      </c>
      <c r="D28" s="33">
        <v>18</v>
      </c>
      <c r="E28" s="20">
        <v>565000</v>
      </c>
      <c r="F28" s="42">
        <f>D28*E28</f>
        <v>10170000</v>
      </c>
    </row>
    <row r="29" spans="1:6" ht="22.5">
      <c r="A29" s="33">
        <f t="shared" si="3"/>
        <v>2.089999999999998</v>
      </c>
      <c r="B29" s="48" t="s">
        <v>71</v>
      </c>
      <c r="C29" s="33" t="s">
        <v>17</v>
      </c>
      <c r="D29" s="33">
        <v>39</v>
      </c>
      <c r="E29" s="20">
        <v>560000</v>
      </c>
      <c r="F29" s="42">
        <f>D29*E29</f>
        <v>21840000</v>
      </c>
    </row>
    <row r="30" spans="1:6" ht="45">
      <c r="A30" s="82">
        <f t="shared" si="3"/>
        <v>2.099999999999998</v>
      </c>
      <c r="B30" s="48" t="s">
        <v>72</v>
      </c>
      <c r="C30" s="33" t="s">
        <v>9</v>
      </c>
      <c r="D30" s="33">
        <v>340</v>
      </c>
      <c r="E30" s="20">
        <v>105000</v>
      </c>
      <c r="F30" s="42">
        <f t="shared" si="2"/>
        <v>35700000</v>
      </c>
    </row>
    <row r="31" spans="1:6" ht="22.5">
      <c r="A31" s="33">
        <f>A30+0.01</f>
        <v>2.1099999999999977</v>
      </c>
      <c r="B31" s="48" t="s">
        <v>74</v>
      </c>
      <c r="C31" s="33" t="s">
        <v>17</v>
      </c>
      <c r="D31" s="33">
        <v>44</v>
      </c>
      <c r="E31" s="20">
        <v>575000</v>
      </c>
      <c r="F31" s="42">
        <f>D31*E31</f>
        <v>25300000</v>
      </c>
    </row>
    <row r="32" spans="1:6" ht="22.5">
      <c r="A32" s="82">
        <f t="shared" si="3"/>
        <v>2.1199999999999974</v>
      </c>
      <c r="B32" s="48" t="s">
        <v>50</v>
      </c>
      <c r="C32" s="33" t="s">
        <v>17</v>
      </c>
      <c r="D32" s="33">
        <v>39</v>
      </c>
      <c r="E32" s="20">
        <v>570000</v>
      </c>
      <c r="F32" s="42">
        <f>D32*E32</f>
        <v>22230000</v>
      </c>
    </row>
    <row r="33" spans="1:6" ht="45">
      <c r="A33" s="33">
        <f t="shared" si="3"/>
        <v>2.1299999999999972</v>
      </c>
      <c r="B33" s="48" t="s">
        <v>73</v>
      </c>
      <c r="C33" s="33" t="s">
        <v>9</v>
      </c>
      <c r="D33" s="33">
        <v>340</v>
      </c>
      <c r="E33" s="42">
        <v>110000</v>
      </c>
      <c r="F33" s="42">
        <f>D33*E33</f>
        <v>37400000</v>
      </c>
    </row>
    <row r="34" spans="1:6" ht="22.5">
      <c r="A34" s="33">
        <f t="shared" si="3"/>
        <v>2.139999999999997</v>
      </c>
      <c r="B34" s="48" t="s">
        <v>75</v>
      </c>
      <c r="C34" s="33" t="s">
        <v>17</v>
      </c>
      <c r="D34" s="33">
        <v>25</v>
      </c>
      <c r="E34" s="42">
        <v>575000</v>
      </c>
      <c r="F34" s="42">
        <f>D34*E34</f>
        <v>14375000</v>
      </c>
    </row>
    <row r="35" spans="1:6" ht="11.25">
      <c r="A35" s="33"/>
      <c r="B35" s="28" t="s">
        <v>20</v>
      </c>
      <c r="C35" s="33"/>
      <c r="D35" s="33"/>
      <c r="E35" s="42"/>
      <c r="F35" s="74">
        <f>SUM(F21:F34)</f>
        <v>436659000</v>
      </c>
    </row>
    <row r="36" spans="1:6" ht="11.25">
      <c r="A36" s="55">
        <v>3</v>
      </c>
      <c r="B36" s="39" t="s">
        <v>11</v>
      </c>
      <c r="C36" s="40"/>
      <c r="D36" s="30"/>
      <c r="E36" s="31"/>
      <c r="F36" s="31"/>
    </row>
    <row r="37" spans="1:6" ht="13.5" customHeight="1">
      <c r="A37" s="44">
        <f>A36+0.01</f>
        <v>3.01</v>
      </c>
      <c r="B37" s="57" t="s">
        <v>38</v>
      </c>
      <c r="C37" s="58" t="s">
        <v>10</v>
      </c>
      <c r="D37" s="59">
        <v>50</v>
      </c>
      <c r="E37" s="60">
        <v>25000</v>
      </c>
      <c r="F37" s="42">
        <f>D37*E37</f>
        <v>1250000</v>
      </c>
    </row>
    <row r="38" spans="1:6" ht="12.75" customHeight="1">
      <c r="A38" s="44">
        <f>A37+0.01</f>
        <v>3.0199999999999996</v>
      </c>
      <c r="B38" s="57" t="s">
        <v>39</v>
      </c>
      <c r="C38" s="58" t="s">
        <v>10</v>
      </c>
      <c r="D38" s="59">
        <v>50</v>
      </c>
      <c r="E38" s="60">
        <v>22000</v>
      </c>
      <c r="F38" s="42">
        <f>D38*E38</f>
        <v>1100000</v>
      </c>
    </row>
    <row r="39" spans="1:6" ht="22.5">
      <c r="A39" s="18">
        <f>A38+0.01</f>
        <v>3.0299999999999994</v>
      </c>
      <c r="B39" s="62" t="s">
        <v>42</v>
      </c>
      <c r="C39" s="63" t="s">
        <v>8</v>
      </c>
      <c r="D39" s="64">
        <v>1</v>
      </c>
      <c r="E39" s="65">
        <v>300000</v>
      </c>
      <c r="F39" s="42">
        <f>D39*E39</f>
        <v>300000</v>
      </c>
    </row>
    <row r="40" spans="1:6" ht="11.25">
      <c r="A40" s="18">
        <f>A39+0.01</f>
        <v>3.039999999999999</v>
      </c>
      <c r="B40" s="70" t="s">
        <v>12</v>
      </c>
      <c r="C40" s="14" t="s">
        <v>8</v>
      </c>
      <c r="D40" s="19">
        <v>15</v>
      </c>
      <c r="E40" s="15">
        <v>45000</v>
      </c>
      <c r="F40" s="21">
        <f>D40*E40</f>
        <v>675000</v>
      </c>
    </row>
    <row r="41" spans="1:6" ht="11.25">
      <c r="A41" s="61"/>
      <c r="B41" s="70" t="s">
        <v>26</v>
      </c>
      <c r="C41" s="14"/>
      <c r="D41" s="19"/>
      <c r="E41" s="15"/>
      <c r="F41" s="32"/>
    </row>
    <row r="42" spans="1:6" ht="11.25">
      <c r="A42" s="18">
        <v>3.05</v>
      </c>
      <c r="B42" s="69" t="s">
        <v>13</v>
      </c>
      <c r="C42" s="16" t="s">
        <v>8</v>
      </c>
      <c r="D42" s="18">
        <v>15</v>
      </c>
      <c r="E42" s="17">
        <v>60000</v>
      </c>
      <c r="F42" s="20">
        <f>D42*E42</f>
        <v>900000</v>
      </c>
    </row>
    <row r="43" spans="1:6" ht="11.25">
      <c r="A43" s="87"/>
      <c r="B43" s="70" t="s">
        <v>27</v>
      </c>
      <c r="C43" s="14"/>
      <c r="D43" s="19"/>
      <c r="E43" s="15"/>
      <c r="F43" s="21"/>
    </row>
    <row r="44" spans="1:6" ht="11.25">
      <c r="A44" s="43"/>
      <c r="B44" s="73" t="s">
        <v>20</v>
      </c>
      <c r="C44" s="43"/>
      <c r="D44" s="44"/>
      <c r="E44" s="42"/>
      <c r="F44" s="74">
        <f>SUM(F37:F43)</f>
        <v>4225000</v>
      </c>
    </row>
    <row r="45" spans="1:6" ht="11.25">
      <c r="A45" s="88" t="s">
        <v>1</v>
      </c>
      <c r="B45" s="88" t="s">
        <v>2</v>
      </c>
      <c r="C45" s="88" t="s">
        <v>3</v>
      </c>
      <c r="D45" s="88" t="s">
        <v>4</v>
      </c>
      <c r="E45" s="88" t="s">
        <v>5</v>
      </c>
      <c r="F45" s="88" t="s">
        <v>6</v>
      </c>
    </row>
    <row r="46" spans="1:6" ht="11.25">
      <c r="A46" s="72">
        <v>4</v>
      </c>
      <c r="B46" s="73" t="s">
        <v>14</v>
      </c>
      <c r="C46" s="43"/>
      <c r="D46" s="44"/>
      <c r="E46" s="42"/>
      <c r="F46" s="42"/>
    </row>
    <row r="47" spans="1:6" ht="11.25">
      <c r="A47" s="61">
        <f>A46+0.01</f>
        <v>4.01</v>
      </c>
      <c r="B47" s="84" t="s">
        <v>61</v>
      </c>
      <c r="C47" s="84" t="s">
        <v>17</v>
      </c>
      <c r="D47" s="61">
        <v>250</v>
      </c>
      <c r="E47" s="32">
        <v>12000</v>
      </c>
      <c r="F47" s="85">
        <f>D47*E47</f>
        <v>3000000</v>
      </c>
    </row>
    <row r="48" spans="1:6" ht="11.25">
      <c r="A48" s="44">
        <f aca="true" t="shared" si="4" ref="A48:A64">A47+0.01</f>
        <v>4.02</v>
      </c>
      <c r="B48" s="43" t="s">
        <v>62</v>
      </c>
      <c r="C48" s="43" t="s">
        <v>9</v>
      </c>
      <c r="D48" s="44">
        <v>600</v>
      </c>
      <c r="E48" s="42">
        <v>3500</v>
      </c>
      <c r="F48" s="49">
        <f>D48*E48</f>
        <v>2100000</v>
      </c>
    </row>
    <row r="49" spans="1:6" ht="11.25">
      <c r="A49" s="44">
        <f t="shared" si="4"/>
        <v>4.029999999999999</v>
      </c>
      <c r="B49" s="43" t="s">
        <v>63</v>
      </c>
      <c r="C49" s="43" t="s">
        <v>17</v>
      </c>
      <c r="D49" s="44">
        <v>50</v>
      </c>
      <c r="E49" s="42">
        <v>53000</v>
      </c>
      <c r="F49" s="49">
        <f aca="true" t="shared" si="5" ref="F49:F64">D49*E49</f>
        <v>2650000</v>
      </c>
    </row>
    <row r="50" spans="1:6" ht="33.75">
      <c r="A50" s="44">
        <f t="shared" si="4"/>
        <v>4.039999999999999</v>
      </c>
      <c r="B50" s="68" t="s">
        <v>41</v>
      </c>
      <c r="C50" s="43" t="s">
        <v>17</v>
      </c>
      <c r="D50" s="44">
        <v>210</v>
      </c>
      <c r="E50" s="42">
        <v>25000</v>
      </c>
      <c r="F50" s="49">
        <f t="shared" si="5"/>
        <v>5250000</v>
      </c>
    </row>
    <row r="51" spans="1:6" ht="22.5">
      <c r="A51" s="44">
        <f t="shared" si="4"/>
        <v>4.049999999999999</v>
      </c>
      <c r="B51" s="50" t="s">
        <v>51</v>
      </c>
      <c r="C51" s="43" t="s">
        <v>10</v>
      </c>
      <c r="D51" s="44">
        <v>70</v>
      </c>
      <c r="E51" s="42">
        <v>9000</v>
      </c>
      <c r="F51" s="49">
        <f aca="true" t="shared" si="6" ref="F51:F57">D51*E51</f>
        <v>630000</v>
      </c>
    </row>
    <row r="52" spans="1:6" ht="11.25">
      <c r="A52" s="44">
        <f t="shared" si="4"/>
        <v>4.059999999999999</v>
      </c>
      <c r="B52" s="43" t="s">
        <v>76</v>
      </c>
      <c r="C52" s="43" t="s">
        <v>8</v>
      </c>
      <c r="D52" s="44">
        <v>10</v>
      </c>
      <c r="E52" s="42">
        <v>25000</v>
      </c>
      <c r="F52" s="49">
        <f t="shared" si="6"/>
        <v>250000</v>
      </c>
    </row>
    <row r="53" spans="1:6" ht="11.25">
      <c r="A53" s="44">
        <f t="shared" si="4"/>
        <v>4.0699999999999985</v>
      </c>
      <c r="B53" s="43" t="s">
        <v>34</v>
      </c>
      <c r="C53" s="43" t="s">
        <v>8</v>
      </c>
      <c r="D53" s="44">
        <v>10</v>
      </c>
      <c r="E53" s="42">
        <v>52700</v>
      </c>
      <c r="F53" s="49">
        <f t="shared" si="6"/>
        <v>527000</v>
      </c>
    </row>
    <row r="54" spans="1:6" ht="11.25">
      <c r="A54" s="44">
        <f t="shared" si="4"/>
        <v>4.079999999999998</v>
      </c>
      <c r="B54" s="43" t="s">
        <v>33</v>
      </c>
      <c r="C54" s="43" t="s">
        <v>8</v>
      </c>
      <c r="D54" s="44">
        <v>6</v>
      </c>
      <c r="E54" s="42">
        <v>68200</v>
      </c>
      <c r="F54" s="49">
        <f t="shared" si="6"/>
        <v>409200</v>
      </c>
    </row>
    <row r="55" spans="1:6" ht="11.25">
      <c r="A55" s="44">
        <f t="shared" si="4"/>
        <v>4.089999999999998</v>
      </c>
      <c r="B55" s="50" t="s">
        <v>32</v>
      </c>
      <c r="C55" s="43" t="s">
        <v>10</v>
      </c>
      <c r="D55" s="44">
        <v>40</v>
      </c>
      <c r="E55" s="42">
        <v>14000</v>
      </c>
      <c r="F55" s="49">
        <f t="shared" si="6"/>
        <v>560000</v>
      </c>
    </row>
    <row r="56" spans="1:6" ht="11.25">
      <c r="A56" s="83">
        <f t="shared" si="4"/>
        <v>4.099999999999998</v>
      </c>
      <c r="B56" s="50" t="s">
        <v>31</v>
      </c>
      <c r="C56" s="43" t="s">
        <v>10</v>
      </c>
      <c r="D56" s="44">
        <v>30</v>
      </c>
      <c r="E56" s="42">
        <v>24000</v>
      </c>
      <c r="F56" s="49">
        <f t="shared" si="6"/>
        <v>720000</v>
      </c>
    </row>
    <row r="57" spans="1:6" ht="11.25">
      <c r="A57" s="44">
        <f t="shared" si="4"/>
        <v>4.109999999999998</v>
      </c>
      <c r="B57" s="67" t="s">
        <v>40</v>
      </c>
      <c r="C57" s="67" t="s">
        <v>10</v>
      </c>
      <c r="D57" s="67">
        <v>20</v>
      </c>
      <c r="E57" s="42">
        <v>28000</v>
      </c>
      <c r="F57" s="49">
        <f t="shared" si="6"/>
        <v>560000</v>
      </c>
    </row>
    <row r="58" spans="1:6" ht="11.25">
      <c r="A58" s="44">
        <f t="shared" si="4"/>
        <v>4.119999999999997</v>
      </c>
      <c r="B58" s="57" t="s">
        <v>52</v>
      </c>
      <c r="C58" s="58" t="s">
        <v>10</v>
      </c>
      <c r="D58" s="59">
        <v>25</v>
      </c>
      <c r="E58" s="60">
        <v>31000</v>
      </c>
      <c r="F58" s="49">
        <f t="shared" si="5"/>
        <v>775000</v>
      </c>
    </row>
    <row r="59" spans="1:6" ht="11.25">
      <c r="A59" s="44">
        <f t="shared" si="4"/>
        <v>4.129999999999997</v>
      </c>
      <c r="B59" s="57" t="s">
        <v>53</v>
      </c>
      <c r="C59" s="58" t="s">
        <v>10</v>
      </c>
      <c r="D59" s="59">
        <v>30</v>
      </c>
      <c r="E59" s="60">
        <v>40000</v>
      </c>
      <c r="F59" s="49">
        <f t="shared" si="5"/>
        <v>1200000</v>
      </c>
    </row>
    <row r="60" spans="1:6" ht="11.25">
      <c r="A60" s="44">
        <f t="shared" si="4"/>
        <v>4.139999999999997</v>
      </c>
      <c r="B60" s="57" t="s">
        <v>54</v>
      </c>
      <c r="C60" s="58" t="s">
        <v>10</v>
      </c>
      <c r="D60" s="59">
        <v>60</v>
      </c>
      <c r="E60" s="60">
        <v>70000</v>
      </c>
      <c r="F60" s="49">
        <f t="shared" si="5"/>
        <v>4200000</v>
      </c>
    </row>
    <row r="61" spans="1:6" ht="11.25">
      <c r="A61" s="44">
        <f t="shared" si="4"/>
        <v>4.149999999999997</v>
      </c>
      <c r="B61" s="57" t="s">
        <v>55</v>
      </c>
      <c r="C61" s="58" t="s">
        <v>10</v>
      </c>
      <c r="D61" s="59">
        <v>40</v>
      </c>
      <c r="E61" s="60">
        <v>103000</v>
      </c>
      <c r="F61" s="49">
        <f t="shared" si="5"/>
        <v>4120000</v>
      </c>
    </row>
    <row r="62" spans="1:6" ht="22.5">
      <c r="A62" s="44">
        <f t="shared" si="4"/>
        <v>4.159999999999997</v>
      </c>
      <c r="B62" s="50" t="s">
        <v>77</v>
      </c>
      <c r="C62" s="58" t="s">
        <v>10</v>
      </c>
      <c r="D62" s="59">
        <v>10</v>
      </c>
      <c r="E62" s="60">
        <v>450000</v>
      </c>
      <c r="F62" s="49">
        <f t="shared" si="5"/>
        <v>4500000</v>
      </c>
    </row>
    <row r="63" spans="1:6" ht="22.5">
      <c r="A63" s="44">
        <f t="shared" si="4"/>
        <v>4.169999999999996</v>
      </c>
      <c r="B63" s="50" t="s">
        <v>64</v>
      </c>
      <c r="C63" s="33" t="s">
        <v>8</v>
      </c>
      <c r="D63" s="33">
        <v>6</v>
      </c>
      <c r="E63" s="42">
        <v>256458</v>
      </c>
      <c r="F63" s="49">
        <f t="shared" si="5"/>
        <v>1538748</v>
      </c>
    </row>
    <row r="64" spans="1:6" ht="22.5">
      <c r="A64" s="44">
        <f t="shared" si="4"/>
        <v>4.179999999999996</v>
      </c>
      <c r="B64" s="50" t="s">
        <v>65</v>
      </c>
      <c r="C64" s="33" t="s">
        <v>8</v>
      </c>
      <c r="D64" s="33">
        <v>2</v>
      </c>
      <c r="E64" s="42">
        <v>290000</v>
      </c>
      <c r="F64" s="49">
        <f t="shared" si="5"/>
        <v>580000</v>
      </c>
    </row>
    <row r="65" spans="1:6" ht="11.25">
      <c r="A65" s="44"/>
      <c r="B65" s="28" t="s">
        <v>20</v>
      </c>
      <c r="C65" s="11"/>
      <c r="D65" s="12"/>
      <c r="E65" s="13"/>
      <c r="F65" s="29">
        <f>SUM(F47:F64)</f>
        <v>33569948</v>
      </c>
    </row>
    <row r="66" spans="1:6" ht="11.25">
      <c r="A66" s="54">
        <v>5</v>
      </c>
      <c r="B66" s="28" t="s">
        <v>44</v>
      </c>
      <c r="C66" s="11"/>
      <c r="D66" s="12"/>
      <c r="E66" s="31"/>
      <c r="F66" s="29"/>
    </row>
    <row r="67" spans="1:6" ht="11.25">
      <c r="A67" s="75">
        <v>5.1</v>
      </c>
      <c r="B67" s="76" t="s">
        <v>37</v>
      </c>
      <c r="C67" s="76" t="s">
        <v>9</v>
      </c>
      <c r="D67" s="77">
        <v>120</v>
      </c>
      <c r="E67" s="42">
        <v>32000</v>
      </c>
      <c r="F67" s="78">
        <f>D67*E67</f>
        <v>3840000</v>
      </c>
    </row>
    <row r="68" spans="1:6" ht="11.25">
      <c r="A68" s="33">
        <v>5.2</v>
      </c>
      <c r="B68" s="33" t="s">
        <v>45</v>
      </c>
      <c r="C68" s="33" t="s">
        <v>9</v>
      </c>
      <c r="D68" s="33">
        <v>120</v>
      </c>
      <c r="E68" s="31">
        <v>17821</v>
      </c>
      <c r="F68" s="42">
        <f>D68*E68</f>
        <v>2138520</v>
      </c>
    </row>
    <row r="69" spans="1:6" ht="11.25">
      <c r="A69" s="72"/>
      <c r="B69" s="73" t="s">
        <v>20</v>
      </c>
      <c r="C69" s="43"/>
      <c r="D69" s="44"/>
      <c r="E69" s="42"/>
      <c r="F69" s="74">
        <f>SUM(F67:F68)</f>
        <v>5978520</v>
      </c>
    </row>
    <row r="70" spans="1:6" ht="11.25">
      <c r="A70" s="54">
        <v>6</v>
      </c>
      <c r="B70" s="28" t="s">
        <v>15</v>
      </c>
      <c r="C70" s="11"/>
      <c r="D70" s="12"/>
      <c r="E70" s="13"/>
      <c r="F70" s="13"/>
    </row>
    <row r="71" spans="1:6" ht="22.5">
      <c r="A71" s="9">
        <v>6.1</v>
      </c>
      <c r="B71" s="50" t="s">
        <v>43</v>
      </c>
      <c r="C71" s="8" t="s">
        <v>9</v>
      </c>
      <c r="D71" s="9">
        <v>558.3384792678199</v>
      </c>
      <c r="E71" s="66">
        <v>37000</v>
      </c>
      <c r="F71" s="10">
        <f>D71*E71</f>
        <v>20658523.732909337</v>
      </c>
    </row>
    <row r="72" spans="1:6" ht="11.25">
      <c r="A72" s="71"/>
      <c r="B72" s="34" t="s">
        <v>20</v>
      </c>
      <c r="C72" s="35"/>
      <c r="D72" s="36"/>
      <c r="E72" s="37"/>
      <c r="F72" s="38">
        <f>SUM(F71)</f>
        <v>20658523.732909337</v>
      </c>
    </row>
    <row r="73" spans="1:6" ht="11.25">
      <c r="A73" s="56">
        <v>7</v>
      </c>
      <c r="B73" s="5" t="s">
        <v>16</v>
      </c>
      <c r="C73" s="2"/>
      <c r="D73" s="3"/>
      <c r="E73" s="4"/>
      <c r="F73" s="4"/>
    </row>
    <row r="74" spans="1:6" ht="11.25">
      <c r="A74" s="3">
        <v>7.01</v>
      </c>
      <c r="B74" s="2" t="s">
        <v>36</v>
      </c>
      <c r="C74" s="2" t="s">
        <v>17</v>
      </c>
      <c r="D74" s="3">
        <v>1600</v>
      </c>
      <c r="E74" s="4">
        <v>18000</v>
      </c>
      <c r="F74" s="10">
        <f>D74*E74</f>
        <v>28800000</v>
      </c>
    </row>
    <row r="75" spans="1:6" ht="11.25">
      <c r="A75" s="2"/>
      <c r="B75" s="5" t="s">
        <v>20</v>
      </c>
      <c r="C75" s="2"/>
      <c r="D75" s="3"/>
      <c r="E75" s="4"/>
      <c r="F75" s="6">
        <f>SUM(F74)</f>
        <v>28800000</v>
      </c>
    </row>
    <row r="76" spans="1:6" ht="11.25">
      <c r="A76" s="2"/>
      <c r="B76" s="2"/>
      <c r="C76" s="2"/>
      <c r="D76" s="3"/>
      <c r="E76" s="4"/>
      <c r="F76" s="4"/>
    </row>
    <row r="77" spans="1:11" ht="11.25">
      <c r="A77" s="2"/>
      <c r="B77" s="5" t="s">
        <v>18</v>
      </c>
      <c r="C77" s="2"/>
      <c r="D77" s="3"/>
      <c r="E77" s="4"/>
      <c r="F77" s="6">
        <f>F75+F72+F65+F44+F19+F35+F69</f>
        <v>556438791.7329093</v>
      </c>
      <c r="G77" s="27"/>
      <c r="H77" s="27"/>
      <c r="I77" s="51"/>
      <c r="J77" s="51"/>
      <c r="K77" s="52"/>
    </row>
    <row r="78" spans="1:11" ht="11.25">
      <c r="A78" s="8"/>
      <c r="B78" s="7" t="s">
        <v>28</v>
      </c>
      <c r="C78" s="8"/>
      <c r="D78" s="9"/>
      <c r="E78" s="10"/>
      <c r="F78" s="45">
        <f>F77*0.25</f>
        <v>139109697.93322733</v>
      </c>
      <c r="G78" s="27"/>
      <c r="H78" s="27"/>
      <c r="I78" s="51"/>
      <c r="J78" s="51"/>
      <c r="K78" s="52"/>
    </row>
    <row r="79" spans="1:11" ht="11.25">
      <c r="A79" s="33"/>
      <c r="B79" s="33" t="s">
        <v>35</v>
      </c>
      <c r="C79" s="33"/>
      <c r="D79" s="33"/>
      <c r="E79" s="33"/>
      <c r="F79" s="46">
        <f>F77*0.05*0.16</f>
        <v>4451510.333863275</v>
      </c>
      <c r="G79" s="27"/>
      <c r="H79" s="27"/>
      <c r="I79" s="51"/>
      <c r="J79" s="51"/>
      <c r="K79" s="52"/>
    </row>
    <row r="80" spans="1:6" ht="11.25">
      <c r="A80" s="11"/>
      <c r="B80" s="28" t="s">
        <v>19</v>
      </c>
      <c r="C80" s="11"/>
      <c r="D80" s="12"/>
      <c r="E80" s="13"/>
      <c r="F80" s="29">
        <f>SUM(F77:F79)</f>
        <v>699999999.9999999</v>
      </c>
    </row>
    <row r="81" ht="11.25">
      <c r="F81" s="86"/>
    </row>
    <row r="89" spans="1:6" ht="11.25">
      <c r="A89" s="22" t="s">
        <v>21</v>
      </c>
      <c r="B89" s="23"/>
      <c r="C89" s="22" t="s">
        <v>84</v>
      </c>
      <c r="D89" s="25"/>
      <c r="E89" s="22"/>
      <c r="F89" s="26"/>
    </row>
    <row r="90" spans="1:6" ht="11.25">
      <c r="A90" s="22" t="s">
        <v>22</v>
      </c>
      <c r="B90" s="25"/>
      <c r="C90" s="24" t="s">
        <v>23</v>
      </c>
      <c r="D90" s="22"/>
      <c r="E90" s="22"/>
      <c r="F90" s="26"/>
    </row>
    <row r="91" spans="1:6" ht="11.25">
      <c r="A91" s="22" t="s">
        <v>24</v>
      </c>
      <c r="B91" s="25"/>
      <c r="C91" s="24" t="s">
        <v>25</v>
      </c>
      <c r="D91" s="22"/>
      <c r="E91" s="22"/>
      <c r="F91" s="26"/>
    </row>
  </sheetData>
  <sheetProtection/>
  <mergeCells count="4">
    <mergeCell ref="A7:F7"/>
    <mergeCell ref="A8:F8"/>
    <mergeCell ref="A9:F9"/>
    <mergeCell ref="A6:F6"/>
  </mergeCells>
  <printOptions/>
  <pageMargins left="0.5905511811023623" right="0.3937007874015748" top="0.5905511811023623" bottom="0.3937007874015748" header="0.3937007874015748" footer="0.3937007874015748"/>
  <pageSetup horizontalDpi="600" verticalDpi="600" orientation="portrait" scale="92" r:id="rId2"/>
  <rowBreaks count="1" manualBreakCount="1">
    <brk id="4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 1</dc:creator>
  <cp:keywords/>
  <dc:description/>
  <cp:lastModifiedBy>UNICAUCA</cp:lastModifiedBy>
  <cp:lastPrinted>2011-12-14T19:38:35Z</cp:lastPrinted>
  <dcterms:created xsi:type="dcterms:W3CDTF">2011-06-01T04:23:39Z</dcterms:created>
  <dcterms:modified xsi:type="dcterms:W3CDTF">2011-12-15T15:34:16Z</dcterms:modified>
  <cp:category/>
  <cp:version/>
  <cp:contentType/>
  <cp:contentStatus/>
</cp:coreProperties>
</file>